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tabRatio="599"/>
  </bookViews>
  <sheets>
    <sheet name="xx专业" sheetId="1" r:id="rId1"/>
    <sheet name="统计" sheetId="2" r:id="rId2"/>
  </sheets>
  <definedNames>
    <definedName name="_xlnm.Print_Titles" localSheetId="0">xx专业!$1:$4</definedName>
  </definedNames>
  <calcPr calcId="144525"/>
</workbook>
</file>

<file path=xl/sharedStrings.xml><?xml version="1.0" encoding="utf-8"?>
<sst xmlns="http://schemas.openxmlformats.org/spreadsheetml/2006/main" count="365" uniqueCount="202">
  <si>
    <t>2021级xx专业教学计划进程表</t>
  </si>
  <si>
    <t>课程
类别</t>
  </si>
  <si>
    <t>序号</t>
  </si>
  <si>
    <t>课程
代码</t>
  </si>
  <si>
    <t>课程名称</t>
  </si>
  <si>
    <t>课程性质</t>
  </si>
  <si>
    <t>学分</t>
  </si>
  <si>
    <t>计划学时数</t>
  </si>
  <si>
    <t>学期</t>
  </si>
  <si>
    <t>开课单位</t>
  </si>
  <si>
    <t>合计</t>
  </si>
  <si>
    <t>理论教学</t>
  </si>
  <si>
    <t>实践教学</t>
  </si>
  <si>
    <t>第一学年</t>
  </si>
  <si>
    <t>第二学年</t>
  </si>
  <si>
    <t>第三学年</t>
  </si>
  <si>
    <t>第四学年</t>
  </si>
  <si>
    <t>实验</t>
  </si>
  <si>
    <t>其它实践</t>
  </si>
  <si>
    <t>通识课程平台</t>
  </si>
  <si>
    <t>通识必修课程模块</t>
  </si>
  <si>
    <t>思政类</t>
  </si>
  <si>
    <t>GE6264</t>
  </si>
  <si>
    <t>马克思主义基本原理概论</t>
  </si>
  <si>
    <t>必修</t>
  </si>
  <si>
    <t>马克思学院</t>
  </si>
  <si>
    <t>GE6265</t>
  </si>
  <si>
    <t>毛泽东思想和中国特色社会主义理论体系概论</t>
  </si>
  <si>
    <t>GE6266</t>
  </si>
  <si>
    <t>中国近现代史纲要</t>
  </si>
  <si>
    <t>GE6267</t>
  </si>
  <si>
    <t>思想道德修养与法律基础</t>
  </si>
  <si>
    <t>GE6225</t>
  </si>
  <si>
    <t>马克思主义中国化进程与青年学生使命担当</t>
  </si>
  <si>
    <t>GE6175</t>
  </si>
  <si>
    <t>形势与政策Ⅰ</t>
  </si>
  <si>
    <t>GE6176</t>
  </si>
  <si>
    <t>形势与政策Ⅱ</t>
  </si>
  <si>
    <t>GE6177</t>
  </si>
  <si>
    <t>形势与政策Ⅲ</t>
  </si>
  <si>
    <t>GE6178</t>
  </si>
  <si>
    <t>形势与政策Ⅳ</t>
  </si>
  <si>
    <t>GE6179</t>
  </si>
  <si>
    <t>形势与政策Ⅴ</t>
  </si>
  <si>
    <t>GE6180</t>
  </si>
  <si>
    <t>形势与政策Ⅵ</t>
  </si>
  <si>
    <t>GE6181</t>
  </si>
  <si>
    <t>形势与政策Ⅶ</t>
  </si>
  <si>
    <t>GE6182</t>
  </si>
  <si>
    <t>形势与政策Ⅷ</t>
  </si>
  <si>
    <t>GE6268</t>
  </si>
  <si>
    <t>思想政治理论课（社会实践）（一）</t>
  </si>
  <si>
    <t>GE6269</t>
  </si>
  <si>
    <t>思想政治理论课（社会实践）（二）</t>
  </si>
  <si>
    <t>素质类</t>
  </si>
  <si>
    <t>GE6240</t>
  </si>
  <si>
    <t>程序设计基础</t>
  </si>
  <si>
    <t>计算机学院</t>
  </si>
  <si>
    <t>GE6270</t>
  </si>
  <si>
    <t>大学生心理健康教育（计算机、信工、商管学院安排在第一学期，数媒、外国语、国教院安排在第二学期，自行填写学分至开设学期）</t>
  </si>
  <si>
    <t>GE6197</t>
  </si>
  <si>
    <t>大学生就业指导</t>
  </si>
  <si>
    <t>基础教学院</t>
  </si>
  <si>
    <t>GE6263</t>
  </si>
  <si>
    <t>劳动教育</t>
  </si>
  <si>
    <t>GE6235</t>
  </si>
  <si>
    <t>职业生涯与发展规划（《专业导论》课程包含此内容的专业不需要开设）</t>
  </si>
  <si>
    <t>GE6154</t>
  </si>
  <si>
    <t>沟通与演讲（《沟通与演讲》或《文献检索与论文写作》二选一）</t>
  </si>
  <si>
    <t>GE6222</t>
  </si>
  <si>
    <t>文献检索与论文写作（《沟通与演讲》或《文献检索与论文写作》二选一）</t>
  </si>
  <si>
    <t>图书馆</t>
  </si>
  <si>
    <t>外语类</t>
  </si>
  <si>
    <t>GE6220</t>
  </si>
  <si>
    <t>大学英语Ⅰ</t>
  </si>
  <si>
    <t>外国语学院</t>
  </si>
  <si>
    <t>GE6229</t>
  </si>
  <si>
    <t>大学英语Ⅱ</t>
  </si>
  <si>
    <t>GE6231</t>
  </si>
  <si>
    <t>大学英语Ⅲ</t>
  </si>
  <si>
    <t>GE6233</t>
  </si>
  <si>
    <t>大学英语Ⅳ</t>
  </si>
  <si>
    <t>GE6221</t>
  </si>
  <si>
    <t>大学英语Ⅰ（艺术类）</t>
  </si>
  <si>
    <t>GE6230</t>
  </si>
  <si>
    <t>大学英语Ⅱ（艺术类）</t>
  </si>
  <si>
    <t>GE6232</t>
  </si>
  <si>
    <t>大学英语Ⅲ（艺术类）</t>
  </si>
  <si>
    <t>GE6234</t>
  </si>
  <si>
    <t>大学英语Ⅳ（艺术类）</t>
  </si>
  <si>
    <t>理工类</t>
  </si>
  <si>
    <t>GE6173</t>
  </si>
  <si>
    <t>高等数学Ⅰ（理工类）</t>
  </si>
  <si>
    <t>GE6045</t>
  </si>
  <si>
    <t>高等数学Ⅱ（理工类）</t>
  </si>
  <si>
    <t>GE6042</t>
  </si>
  <si>
    <t>高等数学Ⅰ（经管类）</t>
  </si>
  <si>
    <t>GE6043</t>
  </si>
  <si>
    <t>高等数学Ⅱ（经管类）</t>
  </si>
  <si>
    <t>GE6001</t>
  </si>
  <si>
    <t>线性代数</t>
  </si>
  <si>
    <t>GE6009</t>
  </si>
  <si>
    <t>概率论与数理统计</t>
  </si>
  <si>
    <r>
      <rPr>
        <sz val="9"/>
        <rFont val="宋体"/>
        <charset val="134"/>
      </rPr>
      <t>GE624</t>
    </r>
    <r>
      <rPr>
        <sz val="9"/>
        <rFont val="宋体"/>
        <charset val="134"/>
      </rPr>
      <t>6</t>
    </r>
  </si>
  <si>
    <t>大学物理</t>
  </si>
  <si>
    <t>GE6243</t>
  </si>
  <si>
    <t>大学物理实验</t>
  </si>
  <si>
    <t>军事体育类</t>
  </si>
  <si>
    <t>GE6219</t>
  </si>
  <si>
    <t>军事理论（计算机、信工、商管学院安排在第二学期，数媒、外国语、国教院安排在第一学期，自行填写学分至开设学期）</t>
  </si>
  <si>
    <t>GE6187</t>
  </si>
  <si>
    <t>体育Ⅰ</t>
  </si>
  <si>
    <t>GE6188</t>
  </si>
  <si>
    <t>体育Ⅱ</t>
  </si>
  <si>
    <t>GE6189</t>
  </si>
  <si>
    <t>体育Ⅲ</t>
  </si>
  <si>
    <t>GE6190</t>
  </si>
  <si>
    <t>体育Ⅳ</t>
  </si>
  <si>
    <t>GE6191</t>
  </si>
  <si>
    <t>体育Ⅴ</t>
  </si>
  <si>
    <t>GE6192</t>
  </si>
  <si>
    <t>体育Ⅵ</t>
  </si>
  <si>
    <t>创新创业类</t>
  </si>
  <si>
    <t>GE6247</t>
  </si>
  <si>
    <t>创新、创造与改变</t>
  </si>
  <si>
    <t>思沃学院</t>
  </si>
  <si>
    <r>
      <rPr>
        <sz val="9"/>
        <rFont val="宋体"/>
        <charset val="134"/>
      </rPr>
      <t>GE6248</t>
    </r>
  </si>
  <si>
    <t>思维创新与开发</t>
  </si>
  <si>
    <r>
      <rPr>
        <sz val="9"/>
        <rFont val="宋体"/>
        <charset val="134"/>
      </rPr>
      <t>GE6249</t>
    </r>
  </si>
  <si>
    <t>创业者的成长之路</t>
  </si>
  <si>
    <t>GE6250</t>
  </si>
  <si>
    <t>从非商业计划到商业计划</t>
  </si>
  <si>
    <t>GE6245</t>
  </si>
  <si>
    <t>创新创业及素质教育实践</t>
  </si>
  <si>
    <t>专业所在学院</t>
  </si>
  <si>
    <t>通识必修学分/学时小计及学分要求</t>
  </si>
  <si>
    <t>通识选修课程模块</t>
  </si>
  <si>
    <t>自然与科技类</t>
  </si>
  <si>
    <t>详见通识选修课程库</t>
  </si>
  <si>
    <t>最低学分要求8学分，自然与科技类、人文社科类、艺术类、创新创业类四类课程每类至少修2学分。</t>
  </si>
  <si>
    <t>人文社科类</t>
  </si>
  <si>
    <t>艺术类</t>
  </si>
  <si>
    <t>通识选修学分/学时小计及学分要求</t>
  </si>
  <si>
    <t>学科及专业基础课程平台</t>
  </si>
  <si>
    <t>学科基础课程模块</t>
  </si>
  <si>
    <t>1</t>
  </si>
  <si>
    <t>2</t>
  </si>
  <si>
    <t>3</t>
  </si>
  <si>
    <t>专业基础课程模块</t>
  </si>
  <si>
    <t>4</t>
  </si>
  <si>
    <t>5</t>
  </si>
  <si>
    <t>6</t>
  </si>
  <si>
    <t>学科及专业基础必修学分/学时小计及学分要求</t>
  </si>
  <si>
    <t>专业课程平台</t>
  </si>
  <si>
    <t xml:space="preserve"> 专业必修课程模块</t>
  </si>
  <si>
    <t>专业导引与职涯规划</t>
  </si>
  <si>
    <t>专业必修学分/学时小计及学分要求</t>
  </si>
  <si>
    <t xml:space="preserve">专
业
选
修
课
程
</t>
  </si>
  <si>
    <t>XXXX专业创新实践课</t>
  </si>
  <si>
    <t>选修</t>
  </si>
  <si>
    <t>专业选修学分/学时小计及学分要求</t>
  </si>
  <si>
    <t>集中实践环节</t>
  </si>
  <si>
    <t>军训类</t>
  </si>
  <si>
    <t>军事技能</t>
  </si>
  <si>
    <t>2周</t>
  </si>
  <si>
    <t>学工部</t>
  </si>
  <si>
    <t>专业实践类</t>
  </si>
  <si>
    <t>基本能力实训</t>
  </si>
  <si>
    <t>4周</t>
  </si>
  <si>
    <t>专业能力实训</t>
  </si>
  <si>
    <t>综合能力实训</t>
  </si>
  <si>
    <t>项目实训</t>
  </si>
  <si>
    <t>8周</t>
  </si>
  <si>
    <t>毕业
设计类</t>
  </si>
  <si>
    <t>毕业设计（论文）</t>
  </si>
  <si>
    <t>12周</t>
  </si>
  <si>
    <t>集中实践必修学分/学时小计及学分要求</t>
  </si>
  <si>
    <t>学分/学时总计</t>
  </si>
  <si>
    <t xml:space="preserve">备注：
1、《XXXX专业创新实践课》不计算课程学分，学生修读之后，可获得创新创业及素质教育实践学分。
2、《大学生心理健康》和《军事理论》需要自行填写学分至开设学期。
3、通识必修课各专业按照需要选择，不需要开设的课程删去，调整课程序号即可。
</t>
  </si>
  <si>
    <t>课程类别</t>
  </si>
  <si>
    <t>实践学分</t>
  </si>
  <si>
    <t>总学分</t>
  </si>
  <si>
    <t>通识必修课</t>
  </si>
  <si>
    <t>学科及专业基础课</t>
  </si>
  <si>
    <t>专业课</t>
  </si>
  <si>
    <t>通识选修课</t>
  </si>
  <si>
    <t>专业选修课</t>
  </si>
  <si>
    <t>理论</t>
  </si>
  <si>
    <t>实践</t>
  </si>
  <si>
    <t>必修课</t>
  </si>
  <si>
    <t>选修课</t>
  </si>
  <si>
    <t>课内学时</t>
  </si>
  <si>
    <t>总学时</t>
  </si>
  <si>
    <t>学时</t>
  </si>
  <si>
    <t>XX周</t>
  </si>
  <si>
    <t>注：</t>
  </si>
  <si>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．集中性实践教学环节每学分折算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学时。</t>
    </r>
  </si>
  <si>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．实践教学环节学时所占比例</t>
    </r>
    <r>
      <rPr>
        <sz val="10.5"/>
        <color theme="1"/>
        <rFont val="Calibri"/>
        <charset val="134"/>
      </rPr>
      <t>=</t>
    </r>
    <r>
      <rPr>
        <sz val="10.5"/>
        <color theme="1"/>
        <rFont val="宋体"/>
        <charset val="134"/>
      </rPr>
      <t>各类课程实践学时之和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总学时。</t>
    </r>
  </si>
  <si>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．课内总学时不含集中实践环节学时。</t>
    </r>
  </si>
  <si>
    <t>4．创新创业及素质教育学时只计算创新创业课程的学时，创新创业及素质教育实践学分不折算学时。</t>
  </si>
  <si>
    <t>5．专业选修课理论（实践）学时=（专业选修课最低要求学分/计划中列出的专业选修课学分之和）×专业选修课理论（实践）学时之和。</t>
  </si>
  <si>
    <t>6．通识选修课的学时=通识选修课的学分要求×16，全部计入理论学时。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</si>
</sst>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</numFmts>
  <fonts count="5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Calibri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b/>
      <sz val="9"/>
      <name val="Times New Roman"/>
      <charset val="134"/>
    </font>
    <font>
      <sz val="10"/>
      <name val="宋体"/>
      <charset val="134"/>
    </font>
    <font>
      <b/>
      <i/>
      <sz val="9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27" fillId="20" borderId="3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13" borderId="29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2" borderId="32" applyNumberFormat="0" applyFon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0" fillId="27" borderId="31" applyNumberFormat="0" applyAlignment="0" applyProtection="0">
      <alignment vertical="center"/>
    </xf>
    <xf numFmtId="0" fontId="40" fillId="27" borderId="30" applyNumberFormat="0" applyAlignment="0" applyProtection="0">
      <alignment vertical="center"/>
    </xf>
    <xf numFmtId="0" fontId="20" fillId="6" borderId="25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27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13" borderId="2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47" borderId="37" applyNumberFormat="0" applyFont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45" fillId="0" borderId="38" applyNumberFormat="0" applyFill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46" fillId="49" borderId="29" applyNumberFormat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5" fillId="0" borderId="3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7" fillId="0" borderId="0"/>
    <xf numFmtId="0" fontId="36" fillId="0" borderId="33" applyNumberFormat="0" applyFill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0" borderId="40" applyNumberFormat="0" applyFill="0" applyAlignment="0" applyProtection="0">
      <alignment vertical="center"/>
    </xf>
    <xf numFmtId="0" fontId="49" fillId="54" borderId="39" applyNumberFormat="0" applyAlignment="0" applyProtection="0">
      <alignment vertical="center"/>
    </xf>
    <xf numFmtId="0" fontId="49" fillId="54" borderId="3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5" fillId="47" borderId="37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47" fillId="0" borderId="0"/>
    <xf numFmtId="0" fontId="17" fillId="52" borderId="0" applyNumberFormat="0" applyBorder="0" applyAlignment="0" applyProtection="0">
      <alignment vertical="center"/>
    </xf>
    <xf numFmtId="0" fontId="46" fillId="49" borderId="29" applyNumberFormat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8" borderId="0" applyNumberFormat="0" applyBorder="0" applyAlignment="0" applyProtection="0">
      <alignment vertical="center"/>
    </xf>
    <xf numFmtId="0" fontId="50" fillId="0" borderId="40" applyNumberFormat="0" applyFill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9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top"/>
    </xf>
    <xf numFmtId="0" fontId="8" fillId="0" borderId="11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 wrapText="1"/>
    </xf>
    <xf numFmtId="176" fontId="8" fillId="0" borderId="12" xfId="7" applyFont="1" applyFill="1" applyBorder="1" applyAlignment="1">
      <alignment horizontal="center" vertical="center" textRotation="255" wrapText="1"/>
    </xf>
    <xf numFmtId="176" fontId="8" fillId="0" borderId="12" xfId="7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textRotation="255" wrapText="1"/>
    </xf>
    <xf numFmtId="0" fontId="9" fillId="0" borderId="11" xfId="105" applyFont="1" applyFill="1" applyBorder="1" applyAlignment="1">
      <alignment horizontal="center" vertical="center" wrapText="1"/>
    </xf>
    <xf numFmtId="49" fontId="10" fillId="0" borderId="11" xfId="125" applyNumberFormat="1" applyFont="1" applyFill="1" applyBorder="1" applyAlignment="1">
      <alignment horizontal="center" vertical="center" wrapText="1"/>
    </xf>
    <xf numFmtId="0" fontId="10" fillId="0" borderId="11" xfId="105" applyFont="1" applyFill="1" applyBorder="1" applyAlignment="1">
      <alignment horizontal="center" vertical="center" wrapText="1"/>
    </xf>
    <xf numFmtId="176" fontId="8" fillId="0" borderId="13" xfId="7" applyFont="1" applyFill="1" applyBorder="1" applyAlignment="1">
      <alignment horizontal="center" vertical="center" textRotation="255" wrapText="1"/>
    </xf>
    <xf numFmtId="176" fontId="8" fillId="0" borderId="13" xfId="7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textRotation="255" wrapText="1"/>
    </xf>
    <xf numFmtId="0" fontId="8" fillId="0" borderId="11" xfId="0" applyFont="1" applyFill="1" applyBorder="1" applyAlignment="1">
      <alignment horizontal="center" vertical="center" wrapText="1"/>
    </xf>
    <xf numFmtId="49" fontId="9" fillId="0" borderId="11" xfId="105" applyNumberFormat="1" applyFont="1" applyFill="1" applyBorder="1" applyAlignment="1">
      <alignment horizontal="center" vertical="center" wrapText="1"/>
    </xf>
    <xf numFmtId="49" fontId="10" fillId="0" borderId="11" xfId="105" applyNumberFormat="1" applyFont="1" applyFill="1" applyBorder="1" applyAlignment="1">
      <alignment horizontal="center" vertical="center" wrapText="1"/>
    </xf>
    <xf numFmtId="49" fontId="9" fillId="0" borderId="11" xfId="105" applyNumberFormat="1" applyFont="1" applyFill="1" applyBorder="1" applyAlignment="1" applyProtection="1">
      <alignment horizontal="center" vertical="top" wrapText="1"/>
      <protection locked="0"/>
    </xf>
    <xf numFmtId="0" fontId="9" fillId="0" borderId="11" xfId="105" applyNumberFormat="1" applyFont="1" applyFill="1" applyBorder="1" applyAlignment="1" applyProtection="1">
      <alignment horizontal="center" vertical="top" wrapText="1"/>
      <protection locked="0"/>
    </xf>
    <xf numFmtId="49" fontId="9" fillId="0" borderId="11" xfId="125" applyNumberFormat="1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textRotation="255" wrapText="1"/>
    </xf>
    <xf numFmtId="0" fontId="8" fillId="0" borderId="11" xfId="0" applyFont="1" applyFill="1" applyBorder="1" applyAlignment="1">
      <alignment horizontal="center" vertical="center" textRotation="255" wrapText="1"/>
    </xf>
    <xf numFmtId="49" fontId="9" fillId="0" borderId="11" xfId="105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49" fontId="9" fillId="0" borderId="11" xfId="59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0" fontId="9" fillId="0" borderId="11" xfId="136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176" fontId="8" fillId="0" borderId="14" xfId="7" applyFont="1" applyFill="1" applyBorder="1" applyAlignment="1">
      <alignment horizontal="center" vertical="center" textRotation="255" wrapText="1"/>
    </xf>
    <xf numFmtId="176" fontId="8" fillId="0" borderId="14" xfId="7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176" fontId="8" fillId="0" borderId="11" xfId="7" applyFont="1" applyFill="1" applyBorder="1" applyAlignment="1">
      <alignment horizontal="center" vertical="center" textRotation="255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176" fontId="8" fillId="0" borderId="11" xfId="7" applyFont="1" applyFill="1" applyBorder="1" applyAlignment="1">
      <alignment horizontal="center" vertical="center" wrapText="1"/>
    </xf>
    <xf numFmtId="49" fontId="8" fillId="0" borderId="11" xfId="106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9" fontId="9" fillId="0" borderId="11" xfId="106" applyNumberFormat="1" applyFont="1" applyFill="1" applyBorder="1" applyAlignment="1">
      <alignment horizontal="center" vertical="center"/>
    </xf>
    <xf numFmtId="0" fontId="9" fillId="0" borderId="11" xfId="106" applyFont="1" applyFill="1" applyBorder="1" applyAlignment="1">
      <alignment horizontal="center" vertical="center" wrapText="1"/>
    </xf>
    <xf numFmtId="49" fontId="8" fillId="0" borderId="9" xfId="106" applyNumberFormat="1" applyFont="1" applyFill="1" applyBorder="1" applyAlignment="1">
      <alignment horizontal="center" vertical="center" wrapText="1"/>
    </xf>
    <xf numFmtId="49" fontId="8" fillId="0" borderId="10" xfId="106" applyNumberFormat="1" applyFont="1" applyFill="1" applyBorder="1" applyAlignment="1">
      <alignment horizontal="center" vertical="center" wrapText="1"/>
    </xf>
    <xf numFmtId="49" fontId="8" fillId="0" borderId="15" xfId="106" applyNumberFormat="1" applyFont="1" applyFill="1" applyBorder="1" applyAlignment="1">
      <alignment horizontal="center" vertical="center" wrapText="1"/>
    </xf>
    <xf numFmtId="0" fontId="8" fillId="0" borderId="11" xfId="106" applyFont="1" applyFill="1" applyBorder="1" applyAlignment="1">
      <alignment horizontal="center" vertical="center" wrapText="1"/>
    </xf>
    <xf numFmtId="49" fontId="9" fillId="0" borderId="11" xfId="106" applyNumberFormat="1" applyFont="1" applyFill="1" applyBorder="1" applyAlignment="1">
      <alignment horizontal="center" vertical="center" wrapText="1"/>
    </xf>
    <xf numFmtId="177" fontId="9" fillId="0" borderId="11" xfId="106" applyNumberFormat="1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136" applyFont="1" applyFill="1" applyBorder="1" applyAlignment="1">
      <alignment horizontal="center" vertical="center" wrapText="1"/>
    </xf>
    <xf numFmtId="0" fontId="9" fillId="0" borderId="16" xfId="58" applyFont="1" applyFill="1" applyBorder="1" applyAlignment="1">
      <alignment horizontal="center" vertical="center" wrapText="1"/>
    </xf>
    <xf numFmtId="0" fontId="9" fillId="0" borderId="0" xfId="58" applyFont="1" applyFill="1" applyBorder="1" applyAlignment="1">
      <alignment horizontal="center" vertical="center" wrapText="1"/>
    </xf>
    <xf numFmtId="0" fontId="9" fillId="0" borderId="17" xfId="58" applyFont="1" applyFill="1" applyBorder="1" applyAlignment="1">
      <alignment horizontal="center" vertical="center" wrapText="1"/>
    </xf>
    <xf numFmtId="0" fontId="8" fillId="0" borderId="11" xfId="58" applyFont="1" applyFill="1" applyBorder="1" applyAlignment="1">
      <alignment horizontal="center" vertical="center" wrapText="1"/>
    </xf>
    <xf numFmtId="0" fontId="9" fillId="0" borderId="11" xfId="58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top"/>
    </xf>
    <xf numFmtId="0" fontId="9" fillId="0" borderId="18" xfId="58" applyFont="1" applyFill="1" applyBorder="1" applyAlignment="1">
      <alignment horizontal="center" vertical="center" wrapText="1"/>
    </xf>
    <xf numFmtId="0" fontId="9" fillId="0" borderId="19" xfId="58" applyFont="1" applyFill="1" applyBorder="1" applyAlignment="1">
      <alignment horizontal="center" vertical="center" wrapText="1"/>
    </xf>
    <xf numFmtId="0" fontId="9" fillId="0" borderId="20" xfId="58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/>
    </xf>
    <xf numFmtId="177" fontId="8" fillId="0" borderId="11" xfId="106" applyNumberFormat="1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textRotation="255" wrapText="1"/>
    </xf>
    <xf numFmtId="0" fontId="8" fillId="0" borderId="18" xfId="0" applyFont="1" applyFill="1" applyBorder="1" applyAlignment="1">
      <alignment horizontal="center" vertical="center" textRotation="255" wrapText="1"/>
    </xf>
    <xf numFmtId="49" fontId="9" fillId="0" borderId="11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textRotation="255" wrapText="1"/>
    </xf>
    <xf numFmtId="0" fontId="8" fillId="0" borderId="19" xfId="0" applyFont="1" applyFill="1" applyBorder="1" applyAlignment="1">
      <alignment horizontal="center" vertical="center" textRotation="255" wrapText="1"/>
    </xf>
    <xf numFmtId="49" fontId="9" fillId="0" borderId="11" xfId="130" applyNumberFormat="1" applyFont="1" applyFill="1" applyBorder="1" applyAlignment="1">
      <alignment horizontal="center" vertical="center" wrapText="1"/>
    </xf>
    <xf numFmtId="177" fontId="9" fillId="0" borderId="11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textRotation="255" wrapText="1"/>
    </xf>
    <xf numFmtId="0" fontId="8" fillId="0" borderId="20" xfId="0" applyFont="1" applyFill="1" applyBorder="1" applyAlignment="1">
      <alignment horizontal="center" vertical="center" textRotation="255" wrapText="1"/>
    </xf>
    <xf numFmtId="49" fontId="8" fillId="0" borderId="11" xfId="7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 wrapText="1"/>
    </xf>
    <xf numFmtId="176" fontId="8" fillId="0" borderId="11" xfId="7" applyFont="1" applyFill="1" applyBorder="1" applyAlignment="1">
      <alignment horizontal="center" vertical="center"/>
    </xf>
    <xf numFmtId="0" fontId="10" fillId="0" borderId="11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11" xfId="140" applyFont="1" applyFill="1" applyBorder="1" applyAlignment="1">
      <alignment horizontal="center" vertical="center" wrapText="1"/>
    </xf>
    <xf numFmtId="0" fontId="8" fillId="0" borderId="11" xfId="140" applyFont="1" applyFill="1" applyBorder="1" applyAlignment="1">
      <alignment horizontal="center" vertical="center" wrapText="1"/>
    </xf>
    <xf numFmtId="0" fontId="6" fillId="0" borderId="11" xfId="0" applyFont="1" applyFill="1" applyBorder="1">
      <alignment vertical="center"/>
    </xf>
    <xf numFmtId="0" fontId="9" fillId="0" borderId="11" xfId="0" applyFont="1" applyFill="1" applyBorder="1" applyAlignment="1">
      <alignment vertical="center" wrapText="1"/>
    </xf>
  </cellXfs>
  <cellStyles count="143">
    <cellStyle name="常规" xfId="0" builtinId="0"/>
    <cellStyle name="货币[0]" xfId="1" builtinId="7"/>
    <cellStyle name="60% - 强调文字颜色 4 3" xfId="2"/>
    <cellStyle name="20% - 强调文字颜色 1 2" xfId="3"/>
    <cellStyle name="20% - 强调文字颜色 3" xfId="4" builtinId="38"/>
    <cellStyle name="输出 3" xfId="5"/>
    <cellStyle name="输入" xfId="6" builtinId="20"/>
    <cellStyle name="货币" xfId="7" builtinId="4"/>
    <cellStyle name="60% - 强调文字颜色 5 2" xfId="8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60% - 强调文字颜色 2 3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3 3" xfId="40"/>
    <cellStyle name="标题 1 2" xfId="41"/>
    <cellStyle name="20% - 强调文字颜色 5" xfId="42" builtinId="46"/>
    <cellStyle name="强调文字颜色 1" xfId="43" builtinId="29"/>
    <cellStyle name="20% - 强调文字颜色 1" xfId="44" builtinId="30"/>
    <cellStyle name="链接单元格 3" xfId="45"/>
    <cellStyle name="40% - 强调文字颜色 1" xfId="46" builtinId="31"/>
    <cellStyle name="40% - 强调文字颜色 5 3" xfId="47"/>
    <cellStyle name="60% - 强调文字颜色 4 2" xfId="48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计算 3" xfId="56"/>
    <cellStyle name="强调文字颜色 5" xfId="57" builtinId="45"/>
    <cellStyle name="常规 2 2" xfId="58"/>
    <cellStyle name="常规_08计算机系各专业教学计划进程表(计算机080604教务反馈)_副本计算机系2010级各专业教学进程表" xfId="59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常规_信管系2009级教学计划进程表" xfId="66"/>
    <cellStyle name="20% - 强调文字颜色 4 3" xfId="67"/>
    <cellStyle name="解释性文本 2" xfId="68"/>
    <cellStyle name="强调文字颜色 5 3" xfId="69"/>
    <cellStyle name="40% - 强调文字颜色 4 3" xfId="70"/>
    <cellStyle name="强调文字颜色 4 3" xfId="71"/>
    <cellStyle name="标题 2 2" xfId="72"/>
    <cellStyle name="60% - 强调文字颜色 6 2" xfId="73"/>
    <cellStyle name="20% - 强调文字颜色 5 3" xfId="74"/>
    <cellStyle name="强调文字颜色 4 2" xfId="75"/>
    <cellStyle name="20% - 强调文字颜色 2 3" xfId="76"/>
    <cellStyle name="差 2" xfId="77"/>
    <cellStyle name="标题 2 3" xfId="78"/>
    <cellStyle name="40% - 强调文字颜色 5 2" xfId="79"/>
    <cellStyle name="强调文字颜色 5 2" xfId="80"/>
    <cellStyle name="解释性文本 3" xfId="81"/>
    <cellStyle name="60% - 强调文字颜色 5 3" xfId="82"/>
    <cellStyle name="注释 2" xfId="83"/>
    <cellStyle name="20% - 强调文字颜色 6 3" xfId="84"/>
    <cellStyle name="标题 3 2" xfId="85"/>
    <cellStyle name="20% - 强调文字颜色 5 2" xfId="86"/>
    <cellStyle name="20% - 强调文字颜色 3 2" xfId="87"/>
    <cellStyle name="20% - 强调文字颜色 6 2" xfId="88"/>
    <cellStyle name="强调文字颜色 2 2" xfId="89"/>
    <cellStyle name="40% - 强调文字颜色 2 2" xfId="90"/>
    <cellStyle name="40% - 强调文字颜色 2 3" xfId="91"/>
    <cellStyle name="强调文字颜色 2 3" xfId="92"/>
    <cellStyle name="强调文字颜色 3 3" xfId="93"/>
    <cellStyle name="40% - 强调文字颜色 3 3" xfId="94"/>
    <cellStyle name="60% - 强调文字颜色 1 2" xfId="95"/>
    <cellStyle name="60% - 强调文字颜色 1 3" xfId="96"/>
    <cellStyle name="60% - 强调文字颜色 2 2" xfId="97"/>
    <cellStyle name="输入 2" xfId="98"/>
    <cellStyle name="60% - 强调文字颜色 3 2" xfId="99"/>
    <cellStyle name="60% - 强调文字颜色 6 3" xfId="100"/>
    <cellStyle name="适中 3" xfId="101"/>
    <cellStyle name="标题 3 3" xfId="102"/>
    <cellStyle name="标题 4 2" xfId="103"/>
    <cellStyle name="标题 4 3" xfId="104"/>
    <cellStyle name="常规_08计算机系各专业教学计划进程表(计算机080604教务反馈)" xfId="105"/>
    <cellStyle name="常规_Sheet1" xfId="106"/>
    <cellStyle name="标题 1 3" xfId="107"/>
    <cellStyle name="货币 2" xfId="108"/>
    <cellStyle name="好 2" xfId="109"/>
    <cellStyle name="40% - 强调文字颜色 3 2" xfId="110"/>
    <cellStyle name="强调文字颜色 3 2" xfId="111"/>
    <cellStyle name="好 3" xfId="112"/>
    <cellStyle name="货币 3" xfId="113"/>
    <cellStyle name="20% - 强调文字颜色 1 3" xfId="114"/>
    <cellStyle name="汇总 3" xfId="115"/>
    <cellStyle name="检查单元格 2" xfId="116"/>
    <cellStyle name="检查单元格 3" xfId="117"/>
    <cellStyle name="警告文本 2" xfId="118"/>
    <cellStyle name="警告文本 3" xfId="119"/>
    <cellStyle name="链接单元格 2" xfId="120"/>
    <cellStyle name="注释 3" xfId="121"/>
    <cellStyle name="标题 6" xfId="122"/>
    <cellStyle name="40% - 强调文字颜色 1 3" xfId="123"/>
    <cellStyle name="强调文字颜色 1 3" xfId="124"/>
    <cellStyle name="常规_08计算机系各专业教学计划进程表(计算机080604教务反馈)_电子信息工程专业教学进度表" xfId="125"/>
    <cellStyle name="40% - 强调文字颜色 1 2" xfId="126"/>
    <cellStyle name="强调文字颜色 1 2" xfId="127"/>
    <cellStyle name="常规 3" xfId="128"/>
    <cellStyle name="20% - 强调文字颜色 4 2" xfId="129"/>
    <cellStyle name="常规_Sheet1 2" xfId="130"/>
    <cellStyle name="60% - 强调文字颜色 3 3" xfId="131"/>
    <cellStyle name="输入 3" xfId="132"/>
    <cellStyle name="差 3" xfId="133"/>
    <cellStyle name="40% - 强调文字颜色 6 2" xfId="134"/>
    <cellStyle name="强调文字颜色 6 2" xfId="135"/>
    <cellStyle name="常规_06计算机系软件各专业教学计划进程表" xfId="136"/>
    <cellStyle name="20% - 强调文字颜色 2 2" xfId="137"/>
    <cellStyle name="标题 5" xfId="138"/>
    <cellStyle name="40% - 强调文字颜色 6 3" xfId="139"/>
    <cellStyle name="常规 2" xfId="140"/>
    <cellStyle name="强调文字颜色 6 3" xfId="141"/>
    <cellStyle name="汇总 2" xfId="142"/>
  </cellStyles>
  <tableStyles count="0" defaultTableStyle="TableStyleMedium2" defaultPivotStyle="PivotStyleLight16"/>
  <colors>
    <mruColors>
      <color rgb="0099CCFF"/>
      <color rgb="00CCFFCC"/>
      <color rgb="00FFFF99"/>
      <color rgb="00CCECFF"/>
      <color rgb="00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zoomScale="145" zoomScaleNormal="145" workbookViewId="0">
      <selection activeCell="C20" sqref="C20"/>
    </sheetView>
  </sheetViews>
  <sheetFormatPr defaultColWidth="9" defaultRowHeight="14.4"/>
  <cols>
    <col min="8" max="8" width="9.25"/>
  </cols>
  <sheetData>
    <row r="1" ht="15.15" spans="1:13">
      <c r="A1" s="1" t="s">
        <v>179</v>
      </c>
      <c r="B1" s="2" t="str">
        <f>"必修课："&amp;SUM(B4:H4)&amp;"学分"</f>
        <v>必修课：123.5学分</v>
      </c>
      <c r="C1" s="2"/>
      <c r="D1" s="2"/>
      <c r="E1" s="2"/>
      <c r="F1" s="2"/>
      <c r="G1" s="2"/>
      <c r="H1" s="2"/>
      <c r="I1" s="2" t="str">
        <f>"选修课："&amp;SUM(I4:K4)&amp;"学分"</f>
        <v>选修课：10学分</v>
      </c>
      <c r="J1" s="2"/>
      <c r="K1" s="2"/>
      <c r="L1" s="2" t="s">
        <v>180</v>
      </c>
      <c r="M1" s="2" t="s">
        <v>181</v>
      </c>
    </row>
    <row r="2" ht="29.55" spans="1:13">
      <c r="A2" s="1"/>
      <c r="B2" s="3" t="s">
        <v>182</v>
      </c>
      <c r="C2" s="3"/>
      <c r="D2" s="3" t="s">
        <v>183</v>
      </c>
      <c r="E2" s="3"/>
      <c r="F2" s="3" t="s">
        <v>184</v>
      </c>
      <c r="G2" s="3"/>
      <c r="H2" s="3" t="s">
        <v>161</v>
      </c>
      <c r="I2" s="2" t="s">
        <v>185</v>
      </c>
      <c r="J2" s="2" t="s">
        <v>186</v>
      </c>
      <c r="K2" s="2"/>
      <c r="L2" s="2"/>
      <c r="M2" s="2"/>
    </row>
    <row r="3" ht="15.15" spans="1:13">
      <c r="A3" s="1"/>
      <c r="B3" s="3" t="s">
        <v>187</v>
      </c>
      <c r="C3" s="3" t="s">
        <v>188</v>
      </c>
      <c r="D3" s="3" t="s">
        <v>187</v>
      </c>
      <c r="E3" s="3" t="s">
        <v>188</v>
      </c>
      <c r="F3" s="3" t="s">
        <v>187</v>
      </c>
      <c r="G3" s="3" t="s">
        <v>188</v>
      </c>
      <c r="H3" s="3" t="s">
        <v>188</v>
      </c>
      <c r="I3" s="3" t="s">
        <v>187</v>
      </c>
      <c r="J3" s="2" t="s">
        <v>187</v>
      </c>
      <c r="K3" s="2" t="s">
        <v>188</v>
      </c>
      <c r="L3" s="2"/>
      <c r="M3" s="2"/>
    </row>
    <row r="4" ht="15.15" spans="1:13">
      <c r="A4" s="4" t="s">
        <v>6</v>
      </c>
      <c r="B4" s="5">
        <f>(B9-40)/16</f>
        <v>82.875</v>
      </c>
      <c r="C4" s="5">
        <f>(C9-80)/16</f>
        <v>12.625</v>
      </c>
      <c r="D4" s="5">
        <f>D9/16</f>
        <v>0</v>
      </c>
      <c r="E4" s="5">
        <f>E9/16</f>
        <v>0</v>
      </c>
      <c r="F4" s="5">
        <f>F9/16</f>
        <v>0</v>
      </c>
      <c r="G4" s="5">
        <f>G9/16</f>
        <v>0</v>
      </c>
      <c r="H4" s="5">
        <f>SUM(xx专业!H92:H97)</f>
        <v>28</v>
      </c>
      <c r="I4" s="5">
        <f>I9/16</f>
        <v>8</v>
      </c>
      <c r="J4" s="5">
        <f>J9/16</f>
        <v>1</v>
      </c>
      <c r="K4" s="5">
        <f>K9/16</f>
        <v>1</v>
      </c>
      <c r="L4" s="5">
        <f>C4+E4+G4+H4+K4</f>
        <v>41.625</v>
      </c>
      <c r="M4" s="5">
        <f>xx专业!H99</f>
        <v>135.5</v>
      </c>
    </row>
    <row r="5" ht="15.15" spans="1:13">
      <c r="A5" s="4" t="str">
        <f>"实践教学环节学分所占比例："&amp;ROUND(L4/M4*100,2)&amp;"%"</f>
        <v>实践教学环节学分所占比例：30.72%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15.15" spans="1:13">
      <c r="A6" s="4" t="s">
        <v>179</v>
      </c>
      <c r="B6" s="2" t="s">
        <v>189</v>
      </c>
      <c r="C6" s="2"/>
      <c r="D6" s="2"/>
      <c r="E6" s="2"/>
      <c r="F6" s="2"/>
      <c r="G6" s="2"/>
      <c r="H6" s="2"/>
      <c r="I6" s="2" t="s">
        <v>190</v>
      </c>
      <c r="J6" s="2"/>
      <c r="K6" s="2"/>
      <c r="L6" s="2" t="s">
        <v>191</v>
      </c>
      <c r="M6" s="2" t="s">
        <v>192</v>
      </c>
    </row>
    <row r="7" ht="29.55" spans="1:13">
      <c r="A7" s="4"/>
      <c r="B7" s="3" t="s">
        <v>182</v>
      </c>
      <c r="C7" s="3"/>
      <c r="D7" s="3" t="s">
        <v>183</v>
      </c>
      <c r="E7" s="3"/>
      <c r="F7" s="3" t="s">
        <v>184</v>
      </c>
      <c r="G7" s="3"/>
      <c r="H7" s="3" t="s">
        <v>161</v>
      </c>
      <c r="I7" s="2" t="s">
        <v>185</v>
      </c>
      <c r="J7" s="2" t="s">
        <v>186</v>
      </c>
      <c r="K7" s="2"/>
      <c r="L7" s="2"/>
      <c r="M7" s="2"/>
    </row>
    <row r="8" ht="15.15" spans="1:13">
      <c r="A8" s="4"/>
      <c r="B8" s="3" t="s">
        <v>187</v>
      </c>
      <c r="C8" s="3" t="s">
        <v>188</v>
      </c>
      <c r="D8" s="3" t="s">
        <v>187</v>
      </c>
      <c r="E8" s="3" t="s">
        <v>188</v>
      </c>
      <c r="F8" s="3" t="s">
        <v>187</v>
      </c>
      <c r="G8" s="3" t="s">
        <v>188</v>
      </c>
      <c r="H8" s="3" t="s">
        <v>188</v>
      </c>
      <c r="I8" s="3" t="s">
        <v>187</v>
      </c>
      <c r="J8" s="2" t="s">
        <v>187</v>
      </c>
      <c r="K8" s="2" t="s">
        <v>188</v>
      </c>
      <c r="L8" s="2"/>
      <c r="M8" s="2"/>
    </row>
    <row r="9" ht="29.55" spans="1:13">
      <c r="A9" s="4" t="s">
        <v>193</v>
      </c>
      <c r="B9" s="7">
        <f>xx专业!J55</f>
        <v>1366</v>
      </c>
      <c r="C9" s="7">
        <f>(xx专业!K55+xx专业!L55)</f>
        <v>282</v>
      </c>
      <c r="D9" s="7">
        <f>xx专业!J67</f>
        <v>0</v>
      </c>
      <c r="E9" s="7">
        <f>(xx专业!K67+xx专业!L67)</f>
        <v>0</v>
      </c>
      <c r="F9" s="7">
        <f>xx专业!J78</f>
        <v>0</v>
      </c>
      <c r="G9" s="7">
        <f>(xx专业!K78+xx专业!L78)</f>
        <v>0</v>
      </c>
      <c r="H9" s="7" t="s">
        <v>194</v>
      </c>
      <c r="I9" s="5">
        <v>128</v>
      </c>
      <c r="J9" s="5">
        <f>xx专业!J91</f>
        <v>16</v>
      </c>
      <c r="K9" s="5">
        <f>xx专业!K91+xx专业!L91</f>
        <v>16</v>
      </c>
      <c r="L9" s="5">
        <f>SUM(B9:G9)+SUM(I9:K9)</f>
        <v>1808</v>
      </c>
      <c r="M9" s="7" t="str">
        <f>L9&amp;"学时"&amp;"+"&amp;H9</f>
        <v>1808学时+XX周</v>
      </c>
    </row>
    <row r="10" ht="15.15" spans="1:13">
      <c r="A10" s="6" t="str">
        <f>"实践教学环节学时所占比例："&amp;ROUND((C9+E9+G9+K9+H4*20)/(SUM(B9:G9)+SUM(I9:K9)+H4*20)*100,2)&amp;"%"</f>
        <v>实践教学环节学时所占比例：36.23%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>
      <c r="A11" s="8" t="s">
        <v>195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4"/>
    </row>
    <row r="12" spans="1:13">
      <c r="A12" s="8" t="s">
        <v>196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4"/>
    </row>
    <row r="13" spans="1:13">
      <c r="A13" s="8" t="s">
        <v>197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4"/>
    </row>
    <row r="14" spans="1:13">
      <c r="A14" s="8" t="s">
        <v>198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4"/>
    </row>
    <row r="15" spans="1:13">
      <c r="A15" s="10" t="s">
        <v>199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4"/>
    </row>
    <row r="16" spans="1:13">
      <c r="A16" s="10" t="s">
        <v>200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5"/>
    </row>
    <row r="17" ht="15.15" spans="1:13">
      <c r="A17" s="12" t="s">
        <v>201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6"/>
    </row>
  </sheetData>
  <mergeCells count="27">
    <mergeCell ref="B1:H1"/>
    <mergeCell ref="I1:K1"/>
    <mergeCell ref="B2:C2"/>
    <mergeCell ref="D2:E2"/>
    <mergeCell ref="F2:G2"/>
    <mergeCell ref="J2:K2"/>
    <mergeCell ref="A5:M5"/>
    <mergeCell ref="B6:H6"/>
    <mergeCell ref="I6:K6"/>
    <mergeCell ref="B7:C7"/>
    <mergeCell ref="D7:E7"/>
    <mergeCell ref="F7:G7"/>
    <mergeCell ref="J7:K7"/>
    <mergeCell ref="A10:M10"/>
    <mergeCell ref="A11:M11"/>
    <mergeCell ref="A12:M12"/>
    <mergeCell ref="A13:M13"/>
    <mergeCell ref="A14:M14"/>
    <mergeCell ref="A15:M15"/>
    <mergeCell ref="A16:M16"/>
    <mergeCell ref="A17:M17"/>
    <mergeCell ref="A1:A3"/>
    <mergeCell ref="A6:A8"/>
    <mergeCell ref="L1:L3"/>
    <mergeCell ref="L6:L8"/>
    <mergeCell ref="M1:M3"/>
    <mergeCell ref="M6:M8"/>
  </mergeCells>
  <pageMargins left="0.75" right="0.75" top="1" bottom="1" header="0.511805555555556" footer="0.511805555555556"/>
  <pageSetup paperSize="9" orientation="portrait"/>
  <headerFooter/>
  <ignoredErrors>
    <ignoredError sqref="H4" formula="1" formulaRange="1"/>
  </ignoredErrors>
</worksheet>
</file>